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nive\OneDrive\Asztali gép\"/>
    </mc:Choice>
  </mc:AlternateContent>
  <xr:revisionPtr revIDLastSave="0" documentId="13_ncr:1_{9DC849B0-443D-440C-83FA-F7535DAB04A9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Eredménykimutatás" sheetId="6" r:id="rId1"/>
    <sheet name="Bérbeadás" sheetId="1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6" l="1"/>
  <c r="E15" i="6"/>
  <c r="E20" i="6"/>
  <c r="E22" i="6" l="1"/>
  <c r="E14" i="6"/>
  <c r="C39" i="6"/>
  <c r="E49" i="6" l="1"/>
  <c r="E39" i="6"/>
  <c r="E19" i="6"/>
  <c r="E23" i="6"/>
  <c r="E11" i="6"/>
  <c r="D11" i="16"/>
  <c r="B11" i="16"/>
  <c r="B6" i="16"/>
  <c r="B8" i="16" s="1"/>
  <c r="E28" i="6" l="1"/>
  <c r="E50" i="6"/>
  <c r="D49" i="6"/>
  <c r="D39" i="6"/>
  <c r="D23" i="6"/>
  <c r="D19" i="6"/>
  <c r="D11" i="6"/>
  <c r="C49" i="6"/>
  <c r="C23" i="6"/>
  <c r="C19" i="6"/>
  <c r="C11" i="6"/>
  <c r="E51" i="6" l="1"/>
  <c r="E53" i="6" s="1"/>
  <c r="D50" i="6"/>
  <c r="D28" i="6"/>
  <c r="C50" i="6"/>
  <c r="C28" i="6"/>
  <c r="C51" i="6" l="1"/>
  <c r="C53" i="6" s="1"/>
  <c r="D51" i="6"/>
  <c r="D53" i="6" s="1"/>
  <c r="E55" i="6" s="1"/>
</calcChain>
</file>

<file path=xl/sharedStrings.xml><?xml version="1.0" encoding="utf-8"?>
<sst xmlns="http://schemas.openxmlformats.org/spreadsheetml/2006/main" count="103" uniqueCount="103">
  <si>
    <t>Sor- szám</t>
  </si>
  <si>
    <t>A tétel megnevezése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</si>
  <si>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</si>
  <si>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</si>
  <si>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</si>
  <si>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</si>
  <si>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</si>
  <si>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</si>
  <si>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</si>
  <si>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</si>
  <si>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</si>
  <si>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</si>
  <si>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</si>
  <si>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</si>
  <si>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</si>
  <si>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</si>
  <si>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</si>
  <si>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</si>
  <si>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</si>
  <si>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</si>
  <si>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</si>
  <si>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</si>
  <si>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</si>
  <si>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</si>
  <si>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2024. éves üzleti terv </t>
  </si>
  <si>
    <t>Belföldi értékesítés nettó árbevétele</t>
  </si>
  <si>
    <t>Exportértékesítés nettó árbevétele</t>
  </si>
  <si>
    <t>I.</t>
  </si>
  <si>
    <t>ÉRTÉKESÍTÉS NETTÓ ÁRBEVÉTELE (01.+02.)</t>
  </si>
  <si>
    <t>Saját termelésű készletek állományváltozása</t>
  </si>
  <si>
    <t>Saját előállítású eszközök aktivált értéke</t>
  </si>
  <si>
    <t>II.</t>
  </si>
  <si>
    <t>AKTÍVÁLT SAJÁT TELJESÍTMÉNYEK ÉRTÉKE (03.+04.)</t>
  </si>
  <si>
    <t>III.</t>
  </si>
  <si>
    <t>EGYÉB BEVÉTELEK</t>
  </si>
  <si>
    <t>III.sorból: 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</si>
  <si>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</si>
  <si>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</si>
  <si>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</si>
  <si>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</si>
  <si>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</si>
  <si>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IV.</t>
  </si>
  <si>
    <t>ANYAG JELLEGŰ RÁFORDÍTÁSOK (05.+06.+07.+08.+09.)</t>
  </si>
  <si>
    <t>Bérköltség</t>
  </si>
  <si>
    <t>Személyi jellegű egyéb kifizetések</t>
  </si>
  <si>
    <t>Bérjárulékok</t>
  </si>
  <si>
    <t>V.</t>
  </si>
  <si>
    <t>SZEMÉLYI JELLEGŰ RÁFORDÍTÁSOK (10.+11.+12.)</t>
  </si>
  <si>
    <t>VI.</t>
  </si>
  <si>
    <t>ÉRTÉKCSÖKKENÉSI LEÍRÁS</t>
  </si>
  <si>
    <t>VII.</t>
  </si>
  <si>
    <t>EGYÉB RÁFORDÍTÁSOK</t>
  </si>
  <si>
    <t>Ebből Tűzfal projekt Egyetem részére</t>
  </si>
  <si>
    <t>VII.sorból: értékvesztés</t>
  </si>
  <si>
    <t>A.</t>
  </si>
  <si>
    <r>
      <t xml:space="preserve">ÜZEMI (ÜZLETI) TEVÉKENYSÉG EREDMÉNYE </t>
    </r>
    <r>
      <rPr>
        <sz val="12"/>
        <rFont val="Times New Roman"/>
        <family val="1"/>
        <charset val="238"/>
      </rPr>
      <t>(I.+II.+III.-IV.-V.-VI.-VII.)</t>
    </r>
  </si>
  <si>
    <t>Kapott (járó) osztalék és részesedés</t>
  </si>
  <si>
    <t>13.sorból: kapcsolt vállalkozástól kapott</t>
  </si>
  <si>
    <t>Részesedésekből származó bevételek, árfolyamnyereségek</t>
  </si>
  <si>
    <t>14.sorból: kapcsolt vállalkozástól kapott</t>
  </si>
  <si>
    <t>Befektetett pénzügyi eszközökből (értékpapírokból, kölcsönökből) származó bevételek, árfolyamnyereségek</t>
  </si>
  <si>
    <t>15.sorból_ kapcsolt vállakozástól kapott</t>
  </si>
  <si>
    <t>Egyéb kapott (járó) kamatok és kamatjellegű bevételek</t>
  </si>
  <si>
    <t>16.sorból: kapcsolt vállalkozástól kapott</t>
  </si>
  <si>
    <t>Pénzügyi műveletek egyéb bevételei</t>
  </si>
  <si>
    <t>17.sorból: értékelési különbözet</t>
  </si>
  <si>
    <t>VIII.</t>
  </si>
  <si>
    <t>PÉNZÜGYI MŰVELETEK BEVÉTELEI (13.+14.+15.+16.+17.)</t>
  </si>
  <si>
    <t>Részesedésekből származó ráfordítások, árfolyamveszteségek</t>
  </si>
  <si>
    <t>18.sorból: kapcsolt vállalkozásnak adott</t>
  </si>
  <si>
    <t>Befektetett pénzügyi eszközökből (értékpapírokból, kölcsönökből) származó ráfordítások, árfolyamveszteségek</t>
  </si>
  <si>
    <t>19.sorból: kapcsolt vállalkozásnak adott</t>
  </si>
  <si>
    <t>Fizetendő (fizetett) kamatok és kamatjellegű ráfordítások</t>
  </si>
  <si>
    <t>20.sorból: kapcsolt vállalkozásnak adott</t>
  </si>
  <si>
    <t>Részesedések, értékpapírok, tartósan adott kölcsönök, bankbetétek értékvesztése</t>
  </si>
  <si>
    <t>Pénzügyi műveletek egyéb ráfordításai</t>
  </si>
  <si>
    <t>22.sorból: értékelési különbözet</t>
  </si>
  <si>
    <t>IX.</t>
  </si>
  <si>
    <t>PÉNZÜGYI MŰVELETEK RÁFORDÍTÁSAI (18.+19.+20.+21.+22.)</t>
  </si>
  <si>
    <t>B.</t>
  </si>
  <si>
    <r>
      <t>PÉNZÜGYI MŰVELETEK EREDMÉNYE</t>
    </r>
    <r>
      <rPr>
        <sz val="12"/>
        <rFont val="Times New Roman"/>
        <family val="1"/>
        <charset val="238"/>
      </rPr>
      <t xml:space="preserve"> (VIII.-IX.)</t>
    </r>
  </si>
  <si>
    <t>C.</t>
  </si>
  <si>
    <r>
      <t>ADÓZÁS ELŐTTI EREDMÉNY</t>
    </r>
    <r>
      <rPr>
        <sz val="12"/>
        <rFont val="Times New Roman"/>
        <family val="1"/>
        <charset val="238"/>
      </rPr>
      <t xml:space="preserve"> (+A+B)</t>
    </r>
  </si>
  <si>
    <t>X.</t>
  </si>
  <si>
    <t>ADÓFIZETÉSI KÖTELEZETTSÉG</t>
  </si>
  <si>
    <t>D.</t>
  </si>
  <si>
    <r>
      <t>ADÓZOTT EREDMÉNY</t>
    </r>
    <r>
      <rPr>
        <sz val="12"/>
        <rFont val="Times New Roman"/>
        <family val="1"/>
        <charset val="238"/>
      </rPr>
      <t xml:space="preserve"> (C.-X.)</t>
    </r>
  </si>
  <si>
    <t>Nettó</t>
  </si>
  <si>
    <t>ÁFA</t>
  </si>
  <si>
    <t>havi</t>
  </si>
  <si>
    <t>éves</t>
  </si>
  <si>
    <t>ingatlan piaci értéke</t>
  </si>
  <si>
    <t>könyv szerinti érték</t>
  </si>
  <si>
    <t>értéknövekmény piaci értéken</t>
  </si>
  <si>
    <t>Megjegyzés:</t>
  </si>
  <si>
    <t>Éves bérleti díj</t>
  </si>
  <si>
    <t>Hosszú távú állampapír kamat</t>
  </si>
  <si>
    <t>Ingatlan piaci értéke</t>
  </si>
  <si>
    <t>ingatlan piaci értékének meghatározása</t>
  </si>
  <si>
    <t>2023. tény</t>
  </si>
  <si>
    <t>2024.FC1</t>
  </si>
  <si>
    <t>2024.FC2</t>
  </si>
  <si>
    <t>ezer Forint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</si>
</sst>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2" borderId="2" xfId="1" applyFont="1" applyFill="1" applyBorder="1" applyAlignment="1">
      <alignment horizontal="left" vertical="top" indent="3"/>
    </xf>
    <xf numFmtId="0" fontId="3" fillId="2" borderId="2" xfId="1" applyFont="1" applyFill="1" applyBorder="1" applyAlignment="1">
      <alignment horizontal="left" vertical="top" indent="5"/>
    </xf>
    <xf numFmtId="0" fontId="3" fillId="2" borderId="2" xfId="1" applyFont="1" applyFill="1" applyBorder="1" applyAlignment="1">
      <alignment horizontal="left" vertical="top" wrapText="1" indent="3"/>
    </xf>
    <xf numFmtId="0" fontId="4" fillId="6" borderId="2" xfId="1" applyFont="1" applyFill="1" applyBorder="1" applyAlignment="1">
      <alignment horizontal="left" vertical="top" indent="1"/>
    </xf>
    <xf numFmtId="0" fontId="2" fillId="6" borderId="2" xfId="1" applyFont="1" applyFill="1" applyBorder="1" applyAlignment="1">
      <alignment horizontal="left" vertical="top" indent="1"/>
    </xf>
    <xf numFmtId="0" fontId="6" fillId="6" borderId="2" xfId="1" applyFont="1" applyFill="1" applyBorder="1" applyAlignment="1">
      <alignment horizontal="left" vertical="top" indent="1"/>
    </xf>
    <xf numFmtId="0" fontId="3" fillId="6" borderId="2" xfId="1" applyFont="1" applyFill="1" applyBorder="1" applyAlignment="1">
      <alignment horizontal="left" vertical="top" indent="1"/>
    </xf>
    <xf numFmtId="0" fontId="8" fillId="0" borderId="0" xfId="0" applyFont="1"/>
    <xf numFmtId="0" fontId="3" fillId="2" borderId="9" xfId="1" applyFont="1" applyFill="1" applyBorder="1" applyAlignment="1">
      <alignment horizontal="left" vertical="top" indent="3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left" vertical="top" indent="1"/>
    </xf>
    <xf numFmtId="0" fontId="2" fillId="7" borderId="7" xfId="1" applyFont="1" applyFill="1" applyBorder="1" applyAlignment="1">
      <alignment horizontal="left" vertical="top" indent="1"/>
    </xf>
    <xf numFmtId="0" fontId="8" fillId="0" borderId="0" xfId="0" applyFont="1" applyAlignment="1">
      <alignment horizontal="left"/>
    </xf>
    <xf numFmtId="0" fontId="3" fillId="2" borderId="0" xfId="1" applyFont="1" applyFill="1" applyAlignment="1">
      <alignment vertical="center"/>
    </xf>
    <xf numFmtId="3" fontId="3" fillId="0" borderId="0" xfId="1" applyNumberFormat="1" applyFont="1"/>
    <xf numFmtId="3" fontId="3" fillId="0" borderId="9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2" fillId="7" borderId="2" xfId="1" applyNumberFormat="1" applyFont="1" applyFill="1" applyBorder="1" applyAlignment="1">
      <alignment horizontal="right"/>
    </xf>
    <xf numFmtId="3" fontId="2" fillId="7" borderId="11" xfId="1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2" borderId="3" xfId="1" applyFont="1" applyFill="1" applyBorder="1" applyAlignment="1">
      <alignment horizontal="center" vertical="top"/>
    </xf>
    <xf numFmtId="0" fontId="3" fillId="2" borderId="4" xfId="1" applyFont="1" applyFill="1" applyBorder="1" applyAlignment="1">
      <alignment horizontal="center" vertical="top"/>
    </xf>
    <xf numFmtId="0" fontId="4" fillId="6" borderId="4" xfId="1" applyFont="1" applyFill="1" applyBorder="1" applyAlignment="1">
      <alignment horizontal="center" vertical="top"/>
    </xf>
    <xf numFmtId="0" fontId="2" fillId="6" borderId="4" xfId="1" applyFont="1" applyFill="1" applyBorder="1" applyAlignment="1">
      <alignment horizontal="center" vertical="top"/>
    </xf>
    <xf numFmtId="0" fontId="6" fillId="6" borderId="4" xfId="1" applyFont="1" applyFill="1" applyBorder="1" applyAlignment="1">
      <alignment horizontal="center" vertical="top"/>
    </xf>
    <xf numFmtId="0" fontId="2" fillId="7" borderId="4" xfId="1" applyFont="1" applyFill="1" applyBorder="1" applyAlignment="1">
      <alignment horizontal="center" vertical="top"/>
    </xf>
    <xf numFmtId="0" fontId="3" fillId="6" borderId="4" xfId="1" applyFont="1" applyFill="1" applyBorder="1" applyAlignment="1">
      <alignment horizontal="center" vertical="top"/>
    </xf>
    <xf numFmtId="0" fontId="2" fillId="7" borderId="6" xfId="1" applyFont="1" applyFill="1" applyBorder="1" applyAlignment="1">
      <alignment horizontal="center" vertical="top"/>
    </xf>
    <xf numFmtId="3" fontId="2" fillId="7" borderId="7" xfId="1" applyNumberFormat="1" applyFont="1" applyFill="1" applyBorder="1" applyAlignment="1">
      <alignment horizontal="right"/>
    </xf>
    <xf numFmtId="0" fontId="8" fillId="5" borderId="8" xfId="0" applyFont="1" applyFill="1" applyBorder="1" applyAlignment="1">
      <alignment horizontal="center"/>
    </xf>
    <xf numFmtId="0" fontId="8" fillId="0" borderId="15" xfId="0" applyFont="1" applyBorder="1"/>
    <xf numFmtId="0" fontId="8" fillId="4" borderId="4" xfId="0" applyFont="1" applyFill="1" applyBorder="1"/>
    <xf numFmtId="164" fontId="8" fillId="0" borderId="9" xfId="0" applyNumberFormat="1" applyFont="1" applyBorder="1"/>
    <xf numFmtId="164" fontId="8" fillId="0" borderId="19" xfId="0" applyNumberFormat="1" applyFont="1" applyBorder="1"/>
    <xf numFmtId="0" fontId="8" fillId="4" borderId="6" xfId="0" applyFont="1" applyFill="1" applyBorder="1"/>
    <xf numFmtId="164" fontId="8" fillId="0" borderId="7" xfId="0" applyNumberFormat="1" applyFont="1" applyBorder="1"/>
    <xf numFmtId="164" fontId="8" fillId="0" borderId="14" xfId="0" applyNumberFormat="1" applyFont="1" applyBorder="1"/>
    <xf numFmtId="0" fontId="8" fillId="4" borderId="15" xfId="0" applyFont="1" applyFill="1" applyBorder="1"/>
    <xf numFmtId="164" fontId="8" fillId="0" borderId="12" xfId="0" applyNumberFormat="1" applyFont="1" applyBorder="1"/>
    <xf numFmtId="0" fontId="8" fillId="4" borderId="16" xfId="0" applyFont="1" applyFill="1" applyBorder="1"/>
    <xf numFmtId="164" fontId="8" fillId="0" borderId="13" xfId="0" applyNumberFormat="1" applyFont="1" applyBorder="1"/>
    <xf numFmtId="0" fontId="8" fillId="4" borderId="17" xfId="0" applyFont="1" applyFill="1" applyBorder="1"/>
    <xf numFmtId="164" fontId="8" fillId="0" borderId="18" xfId="0" applyNumberFormat="1" applyFont="1" applyBorder="1"/>
    <xf numFmtId="9" fontId="8" fillId="0" borderId="9" xfId="0" applyNumberFormat="1" applyFont="1" applyBorder="1"/>
    <xf numFmtId="0" fontId="8" fillId="0" borderId="15" xfId="0" applyFont="1" applyBorder="1" applyAlignment="1">
      <alignment horizontal="center"/>
    </xf>
    <xf numFmtId="0" fontId="4" fillId="0" borderId="4" xfId="1" applyFont="1" applyBorder="1" applyAlignment="1">
      <alignment horizontal="center" vertical="top"/>
    </xf>
    <xf numFmtId="0" fontId="4" fillId="0" borderId="2" xfId="1" applyFont="1" applyBorder="1" applyAlignment="1">
      <alignment horizontal="left" vertical="top" indent="1"/>
    </xf>
    <xf numFmtId="0" fontId="3" fillId="0" borderId="4" xfId="1" applyFont="1" applyBorder="1" applyAlignment="1">
      <alignment horizontal="center" vertical="top"/>
    </xf>
    <xf numFmtId="0" fontId="3" fillId="0" borderId="2" xfId="1" applyFont="1" applyBorder="1" applyAlignment="1">
      <alignment horizontal="left" vertical="top" indent="3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3" fontId="3" fillId="2" borderId="2" xfId="1" applyNumberFormat="1" applyFont="1" applyFill="1" applyBorder="1" applyAlignment="1">
      <alignment horizontal="right"/>
    </xf>
    <xf numFmtId="3" fontId="2" fillId="6" borderId="2" xfId="1" applyNumberFormat="1" applyFont="1" applyFill="1" applyBorder="1" applyAlignment="1">
      <alignment horizontal="right" vertical="top" indent="1"/>
    </xf>
    <xf numFmtId="3" fontId="4" fillId="6" borderId="2" xfId="1" applyNumberFormat="1" applyFont="1" applyFill="1" applyBorder="1" applyAlignment="1">
      <alignment horizontal="right" vertical="top" indent="1"/>
    </xf>
    <xf numFmtId="3" fontId="3" fillId="6" borderId="2" xfId="1" applyNumberFormat="1" applyFont="1" applyFill="1" applyBorder="1" applyAlignment="1">
      <alignment horizontal="right" vertical="top" indent="1"/>
    </xf>
    <xf numFmtId="0" fontId="5" fillId="2" borderId="0" xfId="1" applyFont="1" applyFill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3" fontId="3" fillId="0" borderId="22" xfId="1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</cellXfs>
  <cellStyles count="2">
    <cellStyle name="Normál" xfId="0" builtinId="0"/>
    <cellStyle name="Normál 2" xfId="1" xr:uid="{00000000-0005-0000-0000-000002000000}"/>
  </cellStyles>
  <dxfs count="2">
    <dxf>
      <fill>
        <patternFill>
          <fgColor indexed="64"/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4267200</xdr:colOff>
      <xdr:row>0</xdr:row>
      <xdr:rowOff>101600</xdr:rowOff>
    </xdr:from>
    <xdr:to>
      <xdr:col>1</xdr:col>
      <xdr:colOff>5908044</xdr:colOff>
      <xdr:row>0</xdr:row>
      <xdr:rowOff>1866899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E774F14-5708-4A1F-B59E-0AF2E5609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101600"/>
          <a:ext cx="1640844" cy="17652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J70"/>
  <sheetViews>
    <sheetView tabSelected="1" topLeftCell="B1" zoomScale="50" zoomScaleNormal="50" workbookViewId="0">
      <selection activeCell="J7" sqref="J7"/>
    </sheetView>
  </sheetViews>
  <sheetFormatPr defaultColWidth="8.81640625" defaultRowHeight="15.5" x14ac:dyDescent="0.35"/>
  <cols>
    <col min="1" max="1" width="8.81640625" style="22" customWidth="1"/>
    <col min="2" max="2" width="106" style="22" customWidth="1"/>
    <col min="3" max="5" width="16.1796875" style="16" customWidth="1"/>
    <col min="6" max="6" width="7.7265625" style="8" customWidth="1"/>
    <col min="7" max="8" width="9.54296875" style="8" customWidth="1"/>
    <col min="9" max="16384" width="8.81640625" style="8"/>
  </cols>
  <sheetData>
    <row r="1" spans="1:10" ht="166.5" customHeight="1" x14ac:dyDescent="0.35">
      <c r="A1" s="59"/>
      <c r="B1" s="59"/>
      <c r="C1" s="59"/>
      <c r="D1" s="59"/>
      <c r="E1" s="59"/>
    </row>
    <row r="2" spans="1:10" ht="17.5" x14ac:dyDescent="0.35">
      <c r="A2" s="59" t="s">
        <v>24</v>
      </c>
      <c r="B2" s="59"/>
      <c r="C2" s="59"/>
      <c r="D2" s="59"/>
      <c r="E2" s="59"/>
    </row>
    <row r="3" spans="1:10" ht="17.5" x14ac:dyDescent="0.35">
      <c r="A3" s="59"/>
      <c r="B3" s="59"/>
      <c r="C3" s="59"/>
      <c r="D3" s="59"/>
      <c r="E3" s="59"/>
    </row>
    <row r="4" spans="1:10" ht="16" thickBot="1" x14ac:dyDescent="0.4">
      <c r="A4" s="15"/>
      <c r="B4" s="15"/>
      <c r="C4" s="15"/>
      <c r="E4" s="63" t="s">
        <v>102</v>
      </c>
    </row>
    <row r="5" spans="1:10" ht="30.5" thickBot="1" x14ac:dyDescent="0.4">
      <c r="A5" s="11" t="s">
        <v>0</v>
      </c>
      <c r="B5" s="10" t="s">
        <v>1</v>
      </c>
      <c r="C5" s="61" t="s">
        <v>99</v>
      </c>
      <c r="D5" s="60" t="s">
        <v>100</v>
      </c>
      <c r="E5" s="60" t="s">
        <v>101</v>
      </c>
    </row>
    <row r="6" spans="1:10" x14ac:dyDescent="0.35">
      <c r="A6" s="24" t="s">
        <v>2</v>
      </c>
      <c r="B6" s="9" t="s">
        <v>25</v>
      </c>
      <c r="C6" s="17"/>
      <c r="D6" s="17"/>
      <c r="E6" s="62"/>
      <c r="F6" s="14"/>
      <c r="G6" s="14"/>
      <c r="H6" s="14"/>
      <c r="I6" s="14"/>
      <c r="J6" s="14"/>
    </row>
    <row r="7" spans="1:10" x14ac:dyDescent="0.35">
      <c r="A7" s="25" t="s">
        <v>3</v>
      </c>
      <c r="B7" s="1" t="s">
        <v>26</v>
      </c>
      <c r="C7" s="18"/>
      <c r="D7" s="18"/>
      <c r="E7" s="18"/>
      <c r="F7" s="14"/>
      <c r="G7" s="14"/>
      <c r="H7" s="14"/>
      <c r="I7" s="14"/>
      <c r="J7" s="14"/>
    </row>
    <row r="8" spans="1:10" x14ac:dyDescent="0.35">
      <c r="A8" s="26" t="s">
        <v>27</v>
      </c>
      <c r="B8" s="4" t="s">
        <v>28</v>
      </c>
      <c r="C8" s="4"/>
      <c r="D8" s="4"/>
      <c r="E8" s="4"/>
      <c r="F8" s="14"/>
      <c r="G8" s="14"/>
      <c r="H8" s="14"/>
      <c r="I8" s="14"/>
      <c r="J8" s="14"/>
    </row>
    <row r="9" spans="1:10" x14ac:dyDescent="0.35">
      <c r="A9" s="25" t="s">
        <v>4</v>
      </c>
      <c r="B9" s="1" t="s">
        <v>29</v>
      </c>
      <c r="C9" s="18"/>
      <c r="D9" s="18"/>
      <c r="E9" s="18"/>
      <c r="F9" s="14"/>
      <c r="G9" s="14"/>
      <c r="H9" s="14"/>
      <c r="I9" s="14"/>
      <c r="J9" s="14"/>
    </row>
    <row r="10" spans="1:10" x14ac:dyDescent="0.35">
      <c r="A10" s="25" t="s">
        <v>5</v>
      </c>
      <c r="B10" s="1" t="s">
        <v>30</v>
      </c>
      <c r="C10" s="18">
        <v>7325</v>
      </c>
      <c r="D10" s="18"/>
      <c r="E10" s="18"/>
      <c r="F10" s="14"/>
      <c r="G10" s="14"/>
      <c r="H10" s="14"/>
      <c r="I10" s="14"/>
      <c r="J10" s="14"/>
    </row>
    <row r="11" spans="1:10" x14ac:dyDescent="0.35">
      <c r="A11" s="27" t="s">
        <v>31</v>
      </c>
      <c r="B11" s="5" t="s">
        <v>32</v>
      </c>
      <c r="C11" s="56">
        <f>SUM(C9:C10)</f>
        <v>7325</v>
      </c>
      <c r="D11" s="56">
        <f>SUM(D9:D10)</f>
        <v>0</v>
      </c>
      <c r="E11" s="56">
        <f>SUM(E9:E10)</f>
        <v>0</v>
      </c>
      <c r="F11" s="14"/>
      <c r="G11" s="14"/>
      <c r="H11" s="14"/>
      <c r="I11" s="14"/>
      <c r="J11" s="14"/>
    </row>
    <row r="12" spans="1:10" x14ac:dyDescent="0.35">
      <c r="A12" s="26" t="s">
        <v>33</v>
      </c>
      <c r="B12" s="4" t="s">
        <v>34</v>
      </c>
      <c r="C12" s="57">
        <v>470400</v>
      </c>
      <c r="D12" s="57">
        <v>520000</v>
      </c>
      <c r="E12" s="57">
        <f>520000+14112+70400</f>
        <v>604512</v>
      </c>
      <c r="F12" s="14"/>
      <c r="G12" s="14"/>
      <c r="H12" s="14"/>
      <c r="I12" s="14"/>
      <c r="J12" s="14"/>
    </row>
    <row r="13" spans="1:10" x14ac:dyDescent="0.35">
      <c r="A13" s="25"/>
      <c r="B13" s="2" t="s">
        <v>35</v>
      </c>
      <c r="C13" s="18"/>
      <c r="D13" s="18"/>
      <c r="E13" s="18"/>
      <c r="F13" s="14"/>
      <c r="G13" s="14"/>
      <c r="H13" s="14"/>
      <c r="I13" s="14"/>
      <c r="J13" s="14"/>
    </row>
    <row r="14" spans="1:10" x14ac:dyDescent="0.35">
      <c r="A14" s="25" t="s">
        <v>6</v>
      </c>
      <c r="B14" s="1" t="s">
        <v>36</v>
      </c>
      <c r="C14" s="18">
        <v>367</v>
      </c>
      <c r="D14" s="18">
        <v>278</v>
      </c>
      <c r="E14" s="18">
        <f>278+1444</f>
        <v>1722</v>
      </c>
      <c r="F14" s="14"/>
      <c r="G14" s="14"/>
      <c r="H14" s="14"/>
      <c r="I14" s="14"/>
      <c r="J14" s="14"/>
    </row>
    <row r="15" spans="1:10" x14ac:dyDescent="0.35">
      <c r="A15" s="25" t="s">
        <v>7</v>
      </c>
      <c r="B15" s="1" t="s">
        <v>37</v>
      </c>
      <c r="C15" s="18">
        <v>58952</v>
      </c>
      <c r="D15" s="18">
        <v>47148</v>
      </c>
      <c r="E15" s="18">
        <f>47148+10082+5480</f>
        <v>62710</v>
      </c>
      <c r="F15" s="14"/>
      <c r="G15" s="14"/>
      <c r="H15" s="14"/>
      <c r="I15" s="14"/>
      <c r="J15" s="14"/>
    </row>
    <row r="16" spans="1:10" x14ac:dyDescent="0.35">
      <c r="A16" s="25" t="s">
        <v>8</v>
      </c>
      <c r="B16" s="1" t="s">
        <v>38</v>
      </c>
      <c r="C16" s="18">
        <v>1024</v>
      </c>
      <c r="D16" s="18">
        <v>1072</v>
      </c>
      <c r="E16" s="18">
        <v>1072</v>
      </c>
      <c r="F16" s="14"/>
      <c r="G16" s="14"/>
      <c r="H16" s="14"/>
      <c r="I16" s="14"/>
      <c r="J16" s="14"/>
    </row>
    <row r="17" spans="1:10" x14ac:dyDescent="0.35">
      <c r="A17" s="25" t="s">
        <v>9</v>
      </c>
      <c r="B17" s="1" t="s">
        <v>39</v>
      </c>
      <c r="C17" s="18"/>
      <c r="D17" s="18"/>
      <c r="E17" s="18"/>
      <c r="F17" s="14"/>
      <c r="G17" s="14"/>
      <c r="H17" s="14"/>
      <c r="I17" s="14"/>
      <c r="J17" s="14"/>
    </row>
    <row r="18" spans="1:10" x14ac:dyDescent="0.35">
      <c r="A18" s="25" t="s">
        <v>10</v>
      </c>
      <c r="B18" s="1" t="s">
        <v>40</v>
      </c>
      <c r="C18" s="18"/>
      <c r="D18" s="18"/>
      <c r="E18" s="18"/>
      <c r="F18" s="14"/>
      <c r="G18" s="14"/>
      <c r="H18" s="14"/>
      <c r="I18" s="14"/>
      <c r="J18" s="14"/>
    </row>
    <row r="19" spans="1:10" x14ac:dyDescent="0.35">
      <c r="A19" s="28" t="s">
        <v>41</v>
      </c>
      <c r="B19" s="6" t="s">
        <v>42</v>
      </c>
      <c r="C19" s="56">
        <f>SUM(C14:C18)</f>
        <v>60343</v>
      </c>
      <c r="D19" s="56">
        <f>SUM(D14:D18)</f>
        <v>48498</v>
      </c>
      <c r="E19" s="56">
        <f>SUM(E14:E18)</f>
        <v>65504</v>
      </c>
      <c r="F19" s="14"/>
      <c r="G19" s="14"/>
      <c r="H19" s="14"/>
      <c r="I19" s="14"/>
      <c r="J19" s="14"/>
    </row>
    <row r="20" spans="1:10" x14ac:dyDescent="0.35">
      <c r="A20" s="51" t="s">
        <v>11</v>
      </c>
      <c r="B20" s="52" t="s">
        <v>43</v>
      </c>
      <c r="C20" s="18">
        <v>184018</v>
      </c>
      <c r="D20" s="18">
        <v>172425</v>
      </c>
      <c r="E20" s="18">
        <f>172425+18055-5480</f>
        <v>185000</v>
      </c>
      <c r="F20" s="14"/>
      <c r="G20" s="14"/>
      <c r="H20" s="14"/>
      <c r="I20" s="14"/>
      <c r="J20" s="14"/>
    </row>
    <row r="21" spans="1:10" x14ac:dyDescent="0.35">
      <c r="A21" s="25" t="s">
        <v>12</v>
      </c>
      <c r="B21" s="1" t="s">
        <v>44</v>
      </c>
      <c r="C21" s="18">
        <v>776</v>
      </c>
      <c r="D21" s="18">
        <v>0</v>
      </c>
      <c r="E21" s="18">
        <v>0</v>
      </c>
      <c r="F21" s="14"/>
      <c r="G21" s="14"/>
      <c r="H21" s="14"/>
      <c r="I21" s="14"/>
      <c r="J21" s="14"/>
    </row>
    <row r="22" spans="1:10" x14ac:dyDescent="0.35">
      <c r="A22" s="25" t="s">
        <v>13</v>
      </c>
      <c r="B22" s="1" t="s">
        <v>45</v>
      </c>
      <c r="C22" s="18">
        <v>23203</v>
      </c>
      <c r="D22" s="18">
        <v>21703</v>
      </c>
      <c r="E22" s="18">
        <f>21703+2276</f>
        <v>23979</v>
      </c>
      <c r="F22" s="14"/>
      <c r="G22" s="14"/>
      <c r="H22" s="14"/>
      <c r="I22" s="14"/>
      <c r="J22" s="14"/>
    </row>
    <row r="23" spans="1:10" x14ac:dyDescent="0.35">
      <c r="A23" s="28" t="s">
        <v>46</v>
      </c>
      <c r="B23" s="6" t="s">
        <v>47</v>
      </c>
      <c r="C23" s="56">
        <f>SUM(C20:C22)</f>
        <v>207997</v>
      </c>
      <c r="D23" s="56">
        <f>SUM(D20:D22)</f>
        <v>194128</v>
      </c>
      <c r="E23" s="56">
        <f>SUM(E20:E22)</f>
        <v>208979</v>
      </c>
      <c r="F23" s="14"/>
      <c r="G23" s="14"/>
      <c r="H23" s="14"/>
      <c r="I23" s="14"/>
      <c r="J23" s="14"/>
    </row>
    <row r="24" spans="1:10" x14ac:dyDescent="0.35">
      <c r="A24" s="26" t="s">
        <v>48</v>
      </c>
      <c r="B24" s="4" t="s">
        <v>49</v>
      </c>
      <c r="C24" s="58">
        <v>1168</v>
      </c>
      <c r="D24" s="58">
        <v>367</v>
      </c>
      <c r="E24" s="58">
        <v>849</v>
      </c>
      <c r="F24" s="14"/>
      <c r="G24" s="14"/>
      <c r="H24" s="14"/>
      <c r="I24" s="14"/>
      <c r="J24" s="14"/>
    </row>
    <row r="25" spans="1:10" x14ac:dyDescent="0.35">
      <c r="A25" s="26" t="s">
        <v>50</v>
      </c>
      <c r="B25" s="4" t="s">
        <v>51</v>
      </c>
      <c r="C25" s="58">
        <v>314841</v>
      </c>
      <c r="D25" s="58">
        <v>240806</v>
      </c>
      <c r="E25" s="58">
        <v>240806</v>
      </c>
      <c r="F25" s="54"/>
      <c r="G25" s="54"/>
      <c r="H25" s="14"/>
      <c r="I25" s="14"/>
      <c r="J25" s="14"/>
    </row>
    <row r="26" spans="1:10" x14ac:dyDescent="0.35">
      <c r="A26" s="49"/>
      <c r="B26" s="50" t="s">
        <v>52</v>
      </c>
      <c r="C26" s="18"/>
      <c r="D26" s="55">
        <v>120000</v>
      </c>
      <c r="E26" s="55">
        <v>120000</v>
      </c>
      <c r="F26" s="53"/>
      <c r="G26" s="53"/>
      <c r="H26" s="14"/>
      <c r="I26" s="14"/>
      <c r="J26" s="14"/>
    </row>
    <row r="27" spans="1:10" x14ac:dyDescent="0.35">
      <c r="A27" s="25"/>
      <c r="B27" s="2" t="s">
        <v>53</v>
      </c>
      <c r="C27" s="18">
        <v>230448</v>
      </c>
      <c r="D27" s="18"/>
      <c r="E27" s="18"/>
      <c r="F27" s="53"/>
      <c r="G27" s="53"/>
      <c r="H27" s="14"/>
      <c r="I27" s="14"/>
      <c r="J27" s="14"/>
    </row>
    <row r="28" spans="1:10" x14ac:dyDescent="0.35">
      <c r="A28" s="29" t="s">
        <v>54</v>
      </c>
      <c r="B28" s="12" t="s">
        <v>55</v>
      </c>
      <c r="C28" s="20">
        <f>C8+C11+C12-C19-C23-C24-C25</f>
        <v>-106624</v>
      </c>
      <c r="D28" s="21">
        <f>D8+D11+D12-D19-D23-D24-D25</f>
        <v>36201</v>
      </c>
      <c r="E28" s="20">
        <f>E8+E11+E12-E19-E23-E24-E25</f>
        <v>88374</v>
      </c>
      <c r="F28" s="54"/>
      <c r="G28" s="54"/>
      <c r="H28" s="14"/>
      <c r="I28" s="14"/>
      <c r="J28" s="14"/>
    </row>
    <row r="29" spans="1:10" x14ac:dyDescent="0.35">
      <c r="A29" s="25" t="s">
        <v>14</v>
      </c>
      <c r="B29" s="1" t="s">
        <v>56</v>
      </c>
      <c r="C29" s="18">
        <v>230448</v>
      </c>
      <c r="D29" s="18"/>
      <c r="E29" s="18"/>
      <c r="F29" s="14"/>
      <c r="G29" s="14"/>
      <c r="H29" s="14"/>
      <c r="I29" s="14"/>
      <c r="J29" s="14"/>
    </row>
    <row r="30" spans="1:10" x14ac:dyDescent="0.35">
      <c r="A30" s="25"/>
      <c r="B30" s="2" t="s">
        <v>57</v>
      </c>
      <c r="C30" s="18">
        <v>230448</v>
      </c>
      <c r="D30" s="18"/>
      <c r="E30" s="18"/>
      <c r="F30" s="14"/>
      <c r="G30" s="14"/>
      <c r="H30" s="14"/>
      <c r="I30" s="14"/>
      <c r="J30" s="14"/>
    </row>
    <row r="31" spans="1:10" x14ac:dyDescent="0.35">
      <c r="A31" s="25" t="s">
        <v>15</v>
      </c>
      <c r="B31" s="1" t="s">
        <v>58</v>
      </c>
      <c r="C31" s="18"/>
      <c r="D31" s="18"/>
      <c r="E31" s="18"/>
      <c r="F31" s="14"/>
      <c r="G31" s="14"/>
      <c r="H31" s="14"/>
      <c r="I31" s="14"/>
      <c r="J31" s="14"/>
    </row>
    <row r="32" spans="1:10" x14ac:dyDescent="0.35">
      <c r="A32" s="25"/>
      <c r="B32" s="2" t="s">
        <v>59</v>
      </c>
      <c r="C32" s="18"/>
      <c r="D32" s="18"/>
      <c r="E32" s="18"/>
      <c r="F32" s="14"/>
      <c r="G32" s="14"/>
      <c r="H32" s="14"/>
      <c r="I32" s="14"/>
      <c r="J32" s="14"/>
    </row>
    <row r="33" spans="1:10" x14ac:dyDescent="0.35">
      <c r="A33" s="25" t="s">
        <v>16</v>
      </c>
      <c r="B33" s="1" t="s">
        <v>60</v>
      </c>
      <c r="C33" s="18"/>
      <c r="D33" s="18"/>
      <c r="E33" s="18"/>
      <c r="F33" s="14"/>
      <c r="G33" s="14"/>
      <c r="H33" s="14"/>
      <c r="I33" s="14"/>
      <c r="J33" s="14"/>
    </row>
    <row r="34" spans="1:10" x14ac:dyDescent="0.35">
      <c r="A34" s="25"/>
      <c r="B34" s="2" t="s">
        <v>61</v>
      </c>
      <c r="C34" s="18"/>
      <c r="D34" s="18"/>
      <c r="E34" s="18"/>
      <c r="F34" s="14"/>
      <c r="G34" s="14"/>
      <c r="H34" s="14"/>
      <c r="I34" s="14"/>
      <c r="J34" s="14"/>
    </row>
    <row r="35" spans="1:10" x14ac:dyDescent="0.35">
      <c r="A35" s="25" t="s">
        <v>17</v>
      </c>
      <c r="B35" s="1" t="s">
        <v>62</v>
      </c>
      <c r="C35" s="18">
        <v>211391</v>
      </c>
      <c r="D35" s="18">
        <v>120243</v>
      </c>
      <c r="E35" s="18">
        <v>120243</v>
      </c>
      <c r="F35" s="14"/>
      <c r="G35" s="14"/>
      <c r="H35" s="14"/>
      <c r="I35" s="14"/>
      <c r="J35" s="14"/>
    </row>
    <row r="36" spans="1:10" x14ac:dyDescent="0.35">
      <c r="A36" s="25"/>
      <c r="B36" s="2" t="s">
        <v>63</v>
      </c>
      <c r="C36" s="18"/>
      <c r="D36" s="18"/>
      <c r="E36" s="18"/>
      <c r="F36" s="14"/>
      <c r="G36" s="14"/>
      <c r="H36" s="14"/>
      <c r="I36" s="14"/>
      <c r="J36" s="14"/>
    </row>
    <row r="37" spans="1:10" x14ac:dyDescent="0.35">
      <c r="A37" s="25" t="s">
        <v>18</v>
      </c>
      <c r="B37" s="1" t="s">
        <v>64</v>
      </c>
      <c r="C37" s="18"/>
      <c r="D37" s="18"/>
      <c r="E37" s="18"/>
      <c r="F37" s="14"/>
      <c r="G37" s="14"/>
      <c r="H37" s="14"/>
      <c r="I37" s="14"/>
      <c r="J37" s="14"/>
    </row>
    <row r="38" spans="1:10" x14ac:dyDescent="0.35">
      <c r="A38" s="25"/>
      <c r="B38" s="2" t="s">
        <v>65</v>
      </c>
      <c r="C38" s="18"/>
      <c r="D38" s="18"/>
      <c r="E38" s="18"/>
      <c r="F38" s="14"/>
      <c r="G38" s="14"/>
      <c r="H38" s="14"/>
      <c r="I38" s="14"/>
      <c r="J38" s="14"/>
    </row>
    <row r="39" spans="1:10" x14ac:dyDescent="0.35">
      <c r="A39" s="28" t="s">
        <v>66</v>
      </c>
      <c r="B39" s="6" t="s">
        <v>67</v>
      </c>
      <c r="C39" s="56">
        <f>SUM(C29:C38)-C30</f>
        <v>441839</v>
      </c>
      <c r="D39" s="56">
        <f>SUM(D29:D38)</f>
        <v>120243</v>
      </c>
      <c r="E39" s="56">
        <f>SUM(E29:E38)</f>
        <v>120243</v>
      </c>
      <c r="F39" s="14"/>
      <c r="G39" s="14"/>
      <c r="H39" s="14"/>
      <c r="I39" s="14"/>
      <c r="J39" s="14"/>
    </row>
    <row r="40" spans="1:10" x14ac:dyDescent="0.35">
      <c r="A40" s="25" t="s">
        <v>19</v>
      </c>
      <c r="B40" s="1" t="s">
        <v>68</v>
      </c>
      <c r="C40" s="18"/>
      <c r="D40" s="18"/>
      <c r="E40" s="18"/>
      <c r="F40" s="14"/>
      <c r="G40" s="14"/>
      <c r="H40" s="14"/>
      <c r="I40" s="14"/>
      <c r="J40" s="14"/>
    </row>
    <row r="41" spans="1:10" x14ac:dyDescent="0.35">
      <c r="A41" s="25"/>
      <c r="B41" s="2" t="s">
        <v>69</v>
      </c>
      <c r="C41" s="18"/>
      <c r="D41" s="18"/>
      <c r="E41" s="18"/>
      <c r="F41" s="14"/>
      <c r="G41" s="14"/>
      <c r="H41" s="14"/>
      <c r="I41" s="14"/>
      <c r="J41" s="14"/>
    </row>
    <row r="42" spans="1:10" x14ac:dyDescent="0.35">
      <c r="A42" s="25" t="s">
        <v>20</v>
      </c>
      <c r="B42" s="3" t="s">
        <v>70</v>
      </c>
      <c r="C42" s="18">
        <v>355134</v>
      </c>
      <c r="D42" s="18"/>
      <c r="E42" s="18"/>
      <c r="F42" s="14"/>
      <c r="G42" s="14"/>
      <c r="H42" s="14"/>
      <c r="I42" s="14"/>
      <c r="J42" s="14"/>
    </row>
    <row r="43" spans="1:10" x14ac:dyDescent="0.35">
      <c r="A43" s="25"/>
      <c r="B43" s="2" t="s">
        <v>71</v>
      </c>
      <c r="C43" s="18"/>
      <c r="D43" s="18"/>
      <c r="E43" s="18"/>
      <c r="F43" s="14"/>
      <c r="G43" s="14"/>
      <c r="H43" s="14"/>
      <c r="I43" s="14"/>
      <c r="J43" s="14"/>
    </row>
    <row r="44" spans="1:10" x14ac:dyDescent="0.35">
      <c r="A44" s="25" t="s">
        <v>21</v>
      </c>
      <c r="B44" s="1" t="s">
        <v>72</v>
      </c>
      <c r="C44" s="18"/>
      <c r="D44" s="18"/>
      <c r="E44" s="19"/>
      <c r="F44" s="14"/>
      <c r="G44" s="14"/>
      <c r="H44" s="14"/>
      <c r="I44" s="14"/>
      <c r="J44" s="14"/>
    </row>
    <row r="45" spans="1:10" x14ac:dyDescent="0.35">
      <c r="A45" s="25"/>
      <c r="B45" s="2" t="s">
        <v>73</v>
      </c>
      <c r="C45" s="18"/>
      <c r="D45" s="18"/>
      <c r="E45" s="19"/>
      <c r="F45" s="14"/>
      <c r="G45" s="14"/>
      <c r="H45" s="14"/>
      <c r="I45" s="14"/>
      <c r="J45" s="14"/>
    </row>
    <row r="46" spans="1:10" x14ac:dyDescent="0.35">
      <c r="A46" s="25" t="s">
        <v>22</v>
      </c>
      <c r="B46" s="1" t="s">
        <v>74</v>
      </c>
      <c r="C46" s="18">
        <v>1690430</v>
      </c>
      <c r="D46" s="18"/>
      <c r="E46" s="19"/>
      <c r="F46" s="14"/>
      <c r="G46" s="14"/>
      <c r="H46" s="14"/>
      <c r="I46" s="14"/>
      <c r="J46" s="14"/>
    </row>
    <row r="47" spans="1:10" x14ac:dyDescent="0.35">
      <c r="A47" s="25" t="s">
        <v>23</v>
      </c>
      <c r="B47" s="1" t="s">
        <v>75</v>
      </c>
      <c r="C47" s="18">
        <v>28242</v>
      </c>
      <c r="D47" s="18"/>
      <c r="E47" s="19"/>
      <c r="F47" s="14"/>
      <c r="G47" s="14"/>
      <c r="H47" s="14"/>
      <c r="I47" s="14"/>
      <c r="J47" s="14"/>
    </row>
    <row r="48" spans="1:10" x14ac:dyDescent="0.35">
      <c r="A48" s="25"/>
      <c r="B48" s="2" t="s">
        <v>76</v>
      </c>
      <c r="C48" s="18"/>
      <c r="D48" s="18"/>
      <c r="E48" s="19">
        <v>0</v>
      </c>
      <c r="F48" s="14"/>
      <c r="G48" s="14"/>
      <c r="H48" s="14"/>
      <c r="I48" s="14"/>
      <c r="J48" s="14"/>
    </row>
    <row r="49" spans="1:10" x14ac:dyDescent="0.35">
      <c r="A49" s="26" t="s">
        <v>77</v>
      </c>
      <c r="B49" s="6" t="s">
        <v>78</v>
      </c>
      <c r="C49" s="56">
        <f>SUM(C40:C48)</f>
        <v>2073806</v>
      </c>
      <c r="D49" s="56">
        <f>SUM(D40:D47)</f>
        <v>0</v>
      </c>
      <c r="E49" s="56">
        <f>SUM(E40:E47)</f>
        <v>0</v>
      </c>
      <c r="F49" s="14"/>
      <c r="G49" s="14"/>
      <c r="H49" s="14"/>
      <c r="I49" s="14"/>
      <c r="J49" s="14"/>
    </row>
    <row r="50" spans="1:10" x14ac:dyDescent="0.35">
      <c r="A50" s="29" t="s">
        <v>79</v>
      </c>
      <c r="B50" s="12" t="s">
        <v>80</v>
      </c>
      <c r="C50" s="20">
        <f>C39-C49</f>
        <v>-1631967</v>
      </c>
      <c r="D50" s="20">
        <f>D39-D49</f>
        <v>120243</v>
      </c>
      <c r="E50" s="20">
        <f>E39-E49</f>
        <v>120243</v>
      </c>
      <c r="F50" s="14"/>
      <c r="G50" s="14"/>
      <c r="H50" s="14"/>
      <c r="I50" s="14"/>
      <c r="J50" s="14"/>
    </row>
    <row r="51" spans="1:10" x14ac:dyDescent="0.35">
      <c r="A51" s="29" t="s">
        <v>81</v>
      </c>
      <c r="B51" s="12" t="s">
        <v>82</v>
      </c>
      <c r="C51" s="20">
        <f>C28+C50</f>
        <v>-1738591</v>
      </c>
      <c r="D51" s="20">
        <f>D28+D50</f>
        <v>156444</v>
      </c>
      <c r="E51" s="20">
        <f>E28+E50</f>
        <v>208617</v>
      </c>
      <c r="F51" s="14"/>
      <c r="G51" s="14"/>
      <c r="H51" s="14"/>
      <c r="I51" s="14"/>
      <c r="J51" s="14"/>
    </row>
    <row r="52" spans="1:10" x14ac:dyDescent="0.35">
      <c r="A52" s="30" t="s">
        <v>83</v>
      </c>
      <c r="B52" s="7" t="s">
        <v>84</v>
      </c>
      <c r="C52" s="56"/>
      <c r="D52" s="56"/>
      <c r="E52" s="56"/>
      <c r="F52" s="14"/>
      <c r="G52" s="14"/>
      <c r="H52" s="14"/>
      <c r="I52" s="14"/>
      <c r="J52" s="14"/>
    </row>
    <row r="53" spans="1:10" ht="16" thickBot="1" x14ac:dyDescent="0.4">
      <c r="A53" s="31" t="s">
        <v>85</v>
      </c>
      <c r="B53" s="13" t="s">
        <v>86</v>
      </c>
      <c r="C53" s="32">
        <f>C51-C52</f>
        <v>-1738591</v>
      </c>
      <c r="D53" s="20">
        <f>D51-D52</f>
        <v>156444</v>
      </c>
      <c r="E53" s="20">
        <f>E51-E52</f>
        <v>208617</v>
      </c>
      <c r="F53" s="14"/>
      <c r="G53" s="14"/>
      <c r="H53" s="14"/>
      <c r="I53" s="14"/>
      <c r="J53" s="14"/>
    </row>
    <row r="55" spans="1:10" x14ac:dyDescent="0.35">
      <c r="E55" s="16">
        <f>E53-D53</f>
        <v>52173</v>
      </c>
    </row>
    <row r="58" spans="1:10" x14ac:dyDescent="0.35">
      <c r="B58" s="23"/>
    </row>
    <row r="70" spans="2:2" x14ac:dyDescent="0.35">
      <c r="B70" s="23"/>
    </row>
  </sheetData>
  <mergeCells count="3">
    <mergeCell ref="A1:E1"/>
    <mergeCell ref="A2:E2"/>
    <mergeCell ref="A3:E3"/>
  </mergeCells>
  <conditionalFormatting sqref="C59:E68">
    <cfRule type="cellIs" dxfId="1" priority="2" operator="notEqual">
      <formula>0</formula>
    </cfRule>
  </conditionalFormatting>
  <conditionalFormatting sqref="C70:E70">
    <cfRule type="cellIs" dxfId="0" priority="1" operator="not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1"/>
  <sheetViews>
    <sheetView workbookViewId="0">
      <selection activeCell="C2" sqref="C2"/>
    </sheetView>
  </sheetViews>
  <sheetFormatPr defaultColWidth="8.81640625" defaultRowHeight="15.5" x14ac:dyDescent="0.35"/>
  <cols>
    <col min="1" max="1" width="35.26953125" style="8" bestFit="1" customWidth="1"/>
    <col min="2" max="2" width="16.7265625" style="8" bestFit="1" customWidth="1"/>
    <col min="3" max="3" width="31.81640625" style="8" customWidth="1"/>
    <col min="4" max="4" width="18.26953125" style="8" bestFit="1" customWidth="1"/>
    <col min="5" max="16384" width="8.81640625" style="8"/>
  </cols>
  <sheetData>
    <row r="1" spans="1:4" ht="16" thickBot="1" x14ac:dyDescent="0.4">
      <c r="B1" s="34"/>
      <c r="C1" s="33" t="s">
        <v>87</v>
      </c>
      <c r="D1" s="33" t="s">
        <v>88</v>
      </c>
    </row>
    <row r="2" spans="1:4" x14ac:dyDescent="0.35">
      <c r="B2" s="35" t="s">
        <v>89</v>
      </c>
      <c r="C2" s="36">
        <v>10000000</v>
      </c>
      <c r="D2" s="37">
        <v>12700000</v>
      </c>
    </row>
    <row r="3" spans="1:4" ht="16" thickBot="1" x14ac:dyDescent="0.4">
      <c r="B3" s="38" t="s">
        <v>90</v>
      </c>
      <c r="C3" s="39">
        <v>120000000</v>
      </c>
      <c r="D3" s="40"/>
    </row>
    <row r="5" spans="1:4" ht="16" thickBot="1" x14ac:dyDescent="0.4"/>
    <row r="6" spans="1:4" x14ac:dyDescent="0.35">
      <c r="A6" s="41" t="s">
        <v>91</v>
      </c>
      <c r="B6" s="42">
        <f>120000000/0.08</f>
        <v>1500000000</v>
      </c>
    </row>
    <row r="7" spans="1:4" x14ac:dyDescent="0.35">
      <c r="A7" s="43" t="s">
        <v>92</v>
      </c>
      <c r="B7" s="44">
        <v>127000000</v>
      </c>
    </row>
    <row r="8" spans="1:4" ht="16" thickBot="1" x14ac:dyDescent="0.4">
      <c r="A8" s="45" t="s">
        <v>93</v>
      </c>
      <c r="B8" s="46">
        <f>B6-127000000</f>
        <v>1373000000</v>
      </c>
    </row>
    <row r="9" spans="1:4" ht="16" thickBot="1" x14ac:dyDescent="0.4"/>
    <row r="10" spans="1:4" ht="16" thickBot="1" x14ac:dyDescent="0.4">
      <c r="A10" s="48" t="s">
        <v>94</v>
      </c>
      <c r="B10" s="33" t="s">
        <v>95</v>
      </c>
      <c r="C10" s="33" t="s">
        <v>96</v>
      </c>
      <c r="D10" s="33" t="s">
        <v>97</v>
      </c>
    </row>
    <row r="11" spans="1:4" x14ac:dyDescent="0.35">
      <c r="A11" s="41" t="s">
        <v>98</v>
      </c>
      <c r="B11" s="36">
        <f>C3</f>
        <v>120000000</v>
      </c>
      <c r="C11" s="47">
        <v>0.08</v>
      </c>
      <c r="D11" s="36">
        <f>B11/C11</f>
        <v>1500000000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2D0A5E4C8D4947927F8DDADF1CBE93" ma:contentTypeVersion="19" ma:contentTypeDescription="Create a new document." ma:contentTypeScope="" ma:versionID="f50906fe2ab30de07efe4d0a8d36939c">
  <xsd:schema xmlns:xsd="http://www.w3.org/2001/XMLSchema" xmlns:xs="http://www.w3.org/2001/XMLSchema" xmlns:p="http://schemas.microsoft.com/office/2006/metadata/properties" xmlns:ns2="5ff15a17-ffd6-443b-8e88-cf6251e2c7cf" xmlns:ns3="d93c23fd-07ff-484d-b441-9a7d7924e67b" targetNamespace="http://schemas.microsoft.com/office/2006/metadata/properties" ma:root="true" ma:fieldsID="b53efba9bd5d79a38151bda286416ebe" ns2:_="" ns3:_="">
    <xsd:import namespace="5ff15a17-ffd6-443b-8e88-cf6251e2c7cf"/>
    <xsd:import namespace="d93c23fd-07ff-484d-b441-9a7d7924e6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15a17-ffd6-443b-8e88-cf6251e2c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d09786-05ce-449d-b885-796d0e8f4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c23fd-07ff-484d-b441-9a7d7924e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9c8406-02bd-4761-9b62-635ee97f4d4c}" ma:internalName="TaxCatchAll" ma:showField="CatchAllData" ma:web="d93c23fd-07ff-484d-b441-9a7d7924e6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3c23fd-07ff-484d-b441-9a7d7924e67b" xsi:nil="true"/>
    <lcf76f155ced4ddcb4097134ff3c332f xmlns="5ff15a17-ffd6-443b-8e88-cf6251e2c7cf">
      <Terms xmlns="http://schemas.microsoft.com/office/infopath/2007/PartnerControls"/>
    </lcf76f155ced4ddcb4097134ff3c332f>
    <_Flow_SignoffStatus xmlns="5ff15a17-ffd6-443b-8e88-cf6251e2c7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9FE14E-5B23-436A-9A36-FDBC21CC2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f15a17-ffd6-443b-8e88-cf6251e2c7cf"/>
    <ds:schemaRef ds:uri="d93c23fd-07ff-484d-b441-9a7d7924e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81EBAC-DA11-4B01-8B62-001748761766}">
  <ds:schemaRefs>
    <ds:schemaRef ds:uri="http://schemas.microsoft.com/office/2006/metadata/properties"/>
    <ds:schemaRef ds:uri="http://schemas.microsoft.com/office/infopath/2007/PartnerControls"/>
    <ds:schemaRef ds:uri="d93c23fd-07ff-484d-b441-9a7d7924e67b"/>
    <ds:schemaRef ds:uri="5ff15a17-ffd6-443b-8e88-cf6251e2c7cf"/>
  </ds:schemaRefs>
</ds:datastoreItem>
</file>

<file path=customXml/itemProps3.xml><?xml version="1.0" encoding="utf-8"?>
<ds:datastoreItem xmlns:ds="http://schemas.openxmlformats.org/officeDocument/2006/customXml" ds:itemID="{5E99CBD4-4333-4836-AA65-AE5FA452B6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Eredménykimutatás</vt:lpstr>
      <vt:lpstr>Bérbeadás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Juhász Miklós</dc:creator>
  <cp:keywords/>
  <dc:description/>
  <cp:lastModifiedBy>universitasmiskolcinensis1@outlook.hu</cp:lastModifiedBy>
  <cp:revision/>
  <cp:lastPrinted>2024-05-24T09:33:11Z</cp:lastPrinted>
  <dcterms:created xsi:type="dcterms:W3CDTF">2015-06-05T18:19:34Z</dcterms:created>
  <dcterms:modified xsi:type="dcterms:W3CDTF">2024-06-05T12:23:23Z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0x010100652D0A5E4C8D4947927F8DDADF1CBE93</vt:lpwstr>
  </property>
  <property fmtid="{D5CDD505-2E9C-101B-9397-08002B2CF9AE}" pid="3" name="MediaServiceImageTags">
    <vt:lpwstr/>
  </property>
</Properties>
</file>